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<sst xmlns="http://schemas.openxmlformats.org/spreadsheetml/2006/main" count="66" uniqueCount="39">
  <si>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Table</t>
  </si>
  <si>
    <t>Diameter</t>
  </si>
  <si>
    <t>Thickness</t>
  </si>
  <si>
    <t>Density</t>
  </si>
  <si>
    <t>[in]</t>
  </si>
  <si>
    <t>[lb/in3]</t>
  </si>
  <si>
    <t>Count</t>
  </si>
  <si>
    <t>Weight</t>
  </si>
  <si>
    <t>[lb]</t>
  </si>
  <si>
    <t>Table Inertia</t>
  </si>
  <si>
    <t>- Cutout A Inertia</t>
  </si>
  <si>
    <t>- Cutout B Inertia</t>
  </si>
  <si>
    <t>+ Load Weight A Inertia</t>
  </si>
  <si>
    <t>+ Load Weight B Inertia</t>
  </si>
  <si>
    <t>Density:</t>
  </si>
  <si>
    <t>Aluminum</t>
  </si>
  <si>
    <t>Steel</t>
  </si>
  <si>
    <t>Each</t>
  </si>
  <si>
    <t>Total</t>
  </si>
  <si>
    <t>g</t>
  </si>
  <si>
    <t>[in/s2]</t>
  </si>
  <si>
    <t>Gravity</t>
  </si>
  <si>
    <t>Radius of Rotation*</t>
  </si>
  <si>
    <t>Unit</t>
  </si>
  <si>
    <t>Load Weight A (point mass)</t>
  </si>
  <si>
    <t>Load Weight B (Rectangular mass)</t>
  </si>
  <si>
    <t>Length</t>
  </si>
  <si>
    <t>Width</t>
  </si>
  <si>
    <t>Height</t>
  </si>
  <si>
    <t>Weight [lb]</t>
  </si>
  <si>
    <t>Cutout B (Rectangular Slot)</t>
  </si>
  <si>
    <t>Cutout A (Circular Hole)</t>
  </si>
  <si>
    <t>TOTAL LOAD INERTIA</t>
  </si>
  <si>
    <t>LOAD INERTIA</t>
  </si>
  <si>
    <t>[lb/in³]</t>
  </si>
  <si>
    <t>[in-lb-s²]</t>
  </si>
  <si>
    <t>by MJW</t>
  </si>
  <si>
    <t>Rev 1.1, 23-APR-04</t>
  </si>
  <si>
    <t>Document eng04.018a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</si>
</sst>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color indexed="12"/>
      <name val="Tahoma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b/>
      <u val="single"/>
      <sz val="9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indexed="22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5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 locked="0"/>
    </xf>
    <xf numFmtId="164" fontId="17" fillId="0" borderId="0" xfId="0" applyNumberFormat="1" applyFont="1" applyAlignment="1" applyProtection="1">
      <alignment/>
      <protection locked="0"/>
    </xf>
    <xf numFmtId="0" fontId="17" fillId="2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 wrapText="1" shrinkToFit="1"/>
      <protection/>
    </xf>
    <xf numFmtId="0" fontId="15" fillId="3" borderId="1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17" fillId="3" borderId="3" xfId="0" applyFont="1" applyFill="1" applyBorder="1" applyAlignment="1" applyProtection="1">
      <alignment horizontal="center"/>
      <protection/>
    </xf>
    <xf numFmtId="0" fontId="17" fillId="4" borderId="4" xfId="0" applyFont="1" applyFill="1" applyBorder="1" applyAlignment="1" applyProtection="1">
      <alignment horizontal="center"/>
      <protection/>
    </xf>
    <xf numFmtId="0" fontId="17" fillId="3" borderId="5" xfId="0" applyFont="1" applyFill="1" applyBorder="1" applyAlignment="1" applyProtection="1">
      <alignment horizontal="right"/>
      <protection/>
    </xf>
    <xf numFmtId="0" fontId="17" fillId="3" borderId="6" xfId="0" applyFont="1" applyFill="1" applyBorder="1" applyAlignment="1" applyProtection="1">
      <alignment horizontal="center"/>
      <protection/>
    </xf>
    <xf numFmtId="0" fontId="17" fillId="3" borderId="6" xfId="0" applyFont="1" applyFill="1" applyBorder="1" applyAlignment="1" applyProtection="1">
      <alignment/>
      <protection/>
    </xf>
    <xf numFmtId="0" fontId="17" fillId="3" borderId="7" xfId="0" applyFont="1" applyFill="1" applyBorder="1" applyAlignment="1" applyProtection="1">
      <alignment/>
      <protection/>
    </xf>
    <xf numFmtId="0" fontId="17" fillId="3" borderId="8" xfId="0" applyFont="1" applyFill="1" applyBorder="1" applyAlignment="1" applyProtection="1" quotePrefix="1">
      <alignment horizontal="right"/>
      <protection/>
    </xf>
    <xf numFmtId="0" fontId="17" fillId="3" borderId="9" xfId="0" applyFont="1" applyFill="1" applyBorder="1" applyAlignment="1" applyProtection="1">
      <alignment/>
      <protection/>
    </xf>
    <xf numFmtId="0" fontId="17" fillId="3" borderId="10" xfId="0" applyFont="1" applyFill="1" applyBorder="1" applyAlignment="1" applyProtection="1">
      <alignment/>
      <protection/>
    </xf>
    <xf numFmtId="0" fontId="17" fillId="3" borderId="11" xfId="0" applyFont="1" applyFill="1" applyBorder="1" applyAlignment="1" applyProtection="1" quotePrefix="1">
      <alignment horizontal="right"/>
      <protection/>
    </xf>
    <xf numFmtId="0" fontId="17" fillId="3" borderId="12" xfId="0" applyFont="1" applyFill="1" applyBorder="1" applyAlignment="1" applyProtection="1">
      <alignment/>
      <protection/>
    </xf>
    <xf numFmtId="0" fontId="17" fillId="3" borderId="13" xfId="0" applyFont="1" applyFill="1" applyBorder="1" applyAlignment="1" applyProtection="1">
      <alignment/>
      <protection/>
    </xf>
    <xf numFmtId="0" fontId="15" fillId="3" borderId="14" xfId="0" applyFont="1" applyFill="1" applyBorder="1" applyAlignment="1" applyProtection="1">
      <alignment horizontal="right"/>
      <protection/>
    </xf>
    <xf numFmtId="0" fontId="17" fillId="3" borderId="15" xfId="0" applyFont="1" applyFill="1" applyBorder="1" applyAlignment="1" applyProtection="1">
      <alignment/>
      <protection/>
    </xf>
    <xf numFmtId="0" fontId="17" fillId="3" borderId="16" xfId="0" applyFont="1" applyFill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5" fillId="0" borderId="17" xfId="0" applyFont="1" applyBorder="1" applyAlignment="1" applyProtection="1">
      <alignment horizontal="center"/>
      <protection/>
    </xf>
    <xf numFmtId="164" fontId="17" fillId="0" borderId="18" xfId="0" applyNumberFormat="1" applyFont="1" applyBorder="1" applyAlignment="1" applyProtection="1">
      <alignment horizontal="center"/>
      <protection/>
    </xf>
    <xf numFmtId="164" fontId="17" fillId="0" borderId="19" xfId="0" applyNumberFormat="1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2" fontId="17" fillId="4" borderId="22" xfId="0" applyNumberFormat="1" applyFont="1" applyFill="1" applyBorder="1" applyAlignment="1" applyProtection="1">
      <alignment/>
      <protection/>
    </xf>
    <xf numFmtId="2" fontId="17" fillId="4" borderId="23" xfId="0" applyNumberFormat="1" applyFont="1" applyFill="1" applyBorder="1" applyAlignment="1" applyProtection="1">
      <alignment/>
      <protection/>
    </xf>
    <xf numFmtId="2" fontId="17" fillId="4" borderId="24" xfId="0" applyNumberFormat="1" applyFont="1" applyFill="1" applyBorder="1" applyAlignment="1" applyProtection="1">
      <alignment/>
      <protection/>
    </xf>
    <xf numFmtId="2" fontId="17" fillId="4" borderId="25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11</xdr:row>
      <xdr:rowOff>95250</xdr:rowOff>
    </xdr:from>
    <xdr:to>
      <xdr:col>6</xdr:col>
      <xdr:colOff>390525</xdr:colOff>
      <xdr:row>22</xdr:row>
      <xdr:rowOff>57150</xdr:rowOff>
    </xdr:to>
    <xdr:sp>
      <xdr:nvSpPr>
        <xdr:cNvPr id="1" name="Oval 1"/>
        <xdr:cNvSpPr>
          <a:spLocks/>
        </xdr:cNvSpPr>
      </xdr:nvSpPr>
      <xdr:spPr>
        <a:xfrm>
          <a:off x="3629025" y="1876425"/>
          <a:ext cx="1800225" cy="17430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28575</xdr:rowOff>
    </xdr:from>
    <xdr:to>
      <xdr:col>5</xdr:col>
      <xdr:colOff>371475</xdr:colOff>
      <xdr:row>21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4505325" y="3105150"/>
          <a:ext cx="104775" cy="4286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18</xdr:row>
      <xdr:rowOff>85725</xdr:rowOff>
    </xdr:from>
    <xdr:to>
      <xdr:col>5</xdr:col>
      <xdr:colOff>28575</xdr:colOff>
      <xdr:row>19</xdr:row>
      <xdr:rowOff>28575</xdr:rowOff>
    </xdr:to>
    <xdr:sp>
      <xdr:nvSpPr>
        <xdr:cNvPr id="3" name="Rectangle 7"/>
        <xdr:cNvSpPr>
          <a:spLocks/>
        </xdr:cNvSpPr>
      </xdr:nvSpPr>
      <xdr:spPr>
        <a:xfrm rot="3584723">
          <a:off x="3781425" y="3000375"/>
          <a:ext cx="485775" cy="1047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152400</xdr:rowOff>
    </xdr:from>
    <xdr:to>
      <xdr:col>5</xdr:col>
      <xdr:colOff>47625</xdr:colOff>
      <xdr:row>15</xdr:row>
      <xdr:rowOff>95250</xdr:rowOff>
    </xdr:to>
    <xdr:sp>
      <xdr:nvSpPr>
        <xdr:cNvPr id="4" name="Rectangle 16"/>
        <xdr:cNvSpPr>
          <a:spLocks/>
        </xdr:cNvSpPr>
      </xdr:nvSpPr>
      <xdr:spPr>
        <a:xfrm rot="18015276" flipV="1">
          <a:off x="3800475" y="2419350"/>
          <a:ext cx="485775" cy="1047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104775</xdr:rowOff>
    </xdr:from>
    <xdr:to>
      <xdr:col>5</xdr:col>
      <xdr:colOff>371475</xdr:colOff>
      <xdr:row>17</xdr:row>
      <xdr:rowOff>47625</xdr:rowOff>
    </xdr:to>
    <xdr:sp>
      <xdr:nvSpPr>
        <xdr:cNvPr id="5" name="Oval 19"/>
        <xdr:cNvSpPr>
          <a:spLocks/>
        </xdr:cNvSpPr>
      </xdr:nvSpPr>
      <xdr:spPr>
        <a:xfrm>
          <a:off x="4505325" y="2695575"/>
          <a:ext cx="10477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18</xdr:row>
      <xdr:rowOff>38100</xdr:rowOff>
    </xdr:from>
    <xdr:to>
      <xdr:col>4</xdr:col>
      <xdr:colOff>476250</xdr:colOff>
      <xdr:row>19</xdr:row>
      <xdr:rowOff>76200</xdr:rowOff>
    </xdr:to>
    <xdr:sp>
      <xdr:nvSpPr>
        <xdr:cNvPr id="6" name="Line 21"/>
        <xdr:cNvSpPr>
          <a:spLocks/>
        </xdr:cNvSpPr>
      </xdr:nvSpPr>
      <xdr:spPr>
        <a:xfrm>
          <a:off x="3933825" y="2952750"/>
          <a:ext cx="114300" cy="20002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17</xdr:row>
      <xdr:rowOff>0</xdr:rowOff>
    </xdr:from>
    <xdr:to>
      <xdr:col>5</xdr:col>
      <xdr:colOff>323850</xdr:colOff>
      <xdr:row>18</xdr:row>
      <xdr:rowOff>133350</xdr:rowOff>
    </xdr:to>
    <xdr:sp>
      <xdr:nvSpPr>
        <xdr:cNvPr id="7" name="Line 22"/>
        <xdr:cNvSpPr>
          <a:spLocks/>
        </xdr:cNvSpPr>
      </xdr:nvSpPr>
      <xdr:spPr>
        <a:xfrm flipH="1">
          <a:off x="3990975" y="2752725"/>
          <a:ext cx="571500" cy="29527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28575</xdr:rowOff>
    </xdr:from>
    <xdr:to>
      <xdr:col>4</xdr:col>
      <xdr:colOff>200025</xdr:colOff>
      <xdr:row>19</xdr:row>
      <xdr:rowOff>28575</xdr:rowOff>
    </xdr:to>
    <xdr:sp>
      <xdr:nvSpPr>
        <xdr:cNvPr id="8" name="Line 23"/>
        <xdr:cNvSpPr>
          <a:spLocks/>
        </xdr:cNvSpPr>
      </xdr:nvSpPr>
      <xdr:spPr>
        <a:xfrm>
          <a:off x="3667125" y="2943225"/>
          <a:ext cx="104775" cy="16192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47625</xdr:rowOff>
    </xdr:from>
    <xdr:to>
      <xdr:col>4</xdr:col>
      <xdr:colOff>542925</xdr:colOff>
      <xdr:row>18</xdr:row>
      <xdr:rowOff>123825</xdr:rowOff>
    </xdr:to>
    <xdr:sp>
      <xdr:nvSpPr>
        <xdr:cNvPr id="9" name="Line 25"/>
        <xdr:cNvSpPr>
          <a:spLocks/>
        </xdr:cNvSpPr>
      </xdr:nvSpPr>
      <xdr:spPr>
        <a:xfrm flipV="1">
          <a:off x="3724275" y="2800350"/>
          <a:ext cx="390525" cy="238125"/>
        </a:xfrm>
        <a:prstGeom prst="line">
          <a:avLst/>
        </a:prstGeom>
        <a:noFill/>
        <a:ln w="63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104775</xdr:rowOff>
    </xdr:from>
    <xdr:to>
      <xdr:col>4</xdr:col>
      <xdr:colOff>581025</xdr:colOff>
      <xdr:row>17</xdr:row>
      <xdr:rowOff>104775</xdr:rowOff>
    </xdr:to>
    <xdr:sp>
      <xdr:nvSpPr>
        <xdr:cNvPr id="10" name="Line 26"/>
        <xdr:cNvSpPr>
          <a:spLocks/>
        </xdr:cNvSpPr>
      </xdr:nvSpPr>
      <xdr:spPr>
        <a:xfrm>
          <a:off x="4057650" y="2695575"/>
          <a:ext cx="95250" cy="16192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47625</xdr:rowOff>
    </xdr:from>
    <xdr:to>
      <xdr:col>4</xdr:col>
      <xdr:colOff>209550</xdr:colOff>
      <xdr:row>19</xdr:row>
      <xdr:rowOff>142875</xdr:rowOff>
    </xdr:to>
    <xdr:sp>
      <xdr:nvSpPr>
        <xdr:cNvPr id="11" name="Line 27"/>
        <xdr:cNvSpPr>
          <a:spLocks/>
        </xdr:cNvSpPr>
      </xdr:nvSpPr>
      <xdr:spPr>
        <a:xfrm rot="16200000">
          <a:off x="3619500" y="3124200"/>
          <a:ext cx="161925" cy="952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133350</xdr:rowOff>
    </xdr:from>
    <xdr:to>
      <xdr:col>4</xdr:col>
      <xdr:colOff>266700</xdr:colOff>
      <xdr:row>20</xdr:row>
      <xdr:rowOff>66675</xdr:rowOff>
    </xdr:to>
    <xdr:sp>
      <xdr:nvSpPr>
        <xdr:cNvPr id="12" name="Line 28"/>
        <xdr:cNvSpPr>
          <a:spLocks/>
        </xdr:cNvSpPr>
      </xdr:nvSpPr>
      <xdr:spPr>
        <a:xfrm rot="16200000">
          <a:off x="3667125" y="3209925"/>
          <a:ext cx="171450" cy="952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66675</xdr:rowOff>
    </xdr:from>
    <xdr:to>
      <xdr:col>4</xdr:col>
      <xdr:colOff>114300</xdr:colOff>
      <xdr:row>19</xdr:row>
      <xdr:rowOff>95250</xdr:rowOff>
    </xdr:to>
    <xdr:sp>
      <xdr:nvSpPr>
        <xdr:cNvPr id="13" name="Line 30"/>
        <xdr:cNvSpPr>
          <a:spLocks/>
        </xdr:cNvSpPr>
      </xdr:nvSpPr>
      <xdr:spPr>
        <a:xfrm rot="16200000" flipH="1">
          <a:off x="3562350" y="2981325"/>
          <a:ext cx="123825" cy="19050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38100</xdr:rowOff>
    </xdr:from>
    <xdr:to>
      <xdr:col>4</xdr:col>
      <xdr:colOff>276225</xdr:colOff>
      <xdr:row>21</xdr:row>
      <xdr:rowOff>66675</xdr:rowOff>
    </xdr:to>
    <xdr:sp>
      <xdr:nvSpPr>
        <xdr:cNvPr id="14" name="Line 31"/>
        <xdr:cNvSpPr>
          <a:spLocks/>
        </xdr:cNvSpPr>
      </xdr:nvSpPr>
      <xdr:spPr>
        <a:xfrm rot="16200000" flipH="1">
          <a:off x="3724275" y="3276600"/>
          <a:ext cx="123825" cy="190500"/>
        </a:xfrm>
        <a:prstGeom prst="line">
          <a:avLst/>
        </a:prstGeom>
        <a:noFill/>
        <a:ln w="63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228600</xdr:colOff>
      <xdr:row>16</xdr:row>
      <xdr:rowOff>114300</xdr:rowOff>
    </xdr:from>
    <xdr:ext cx="171450" cy="247650"/>
    <xdr:sp>
      <xdr:nvSpPr>
        <xdr:cNvPr id="15" name="TextBox 33"/>
        <xdr:cNvSpPr txBox="1">
          <a:spLocks noChangeArrowheads="1"/>
        </xdr:cNvSpPr>
      </xdr:nvSpPr>
      <xdr:spPr>
        <a:xfrm>
          <a:off x="3800475" y="270510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4</xdr:col>
      <xdr:colOff>152400</xdr:colOff>
      <xdr:row>21</xdr:row>
      <xdr:rowOff>57150</xdr:rowOff>
    </xdr:from>
    <xdr:ext cx="219075" cy="238125"/>
    <xdr:sp>
      <xdr:nvSpPr>
        <xdr:cNvPr id="16" name="TextBox 34"/>
        <xdr:cNvSpPr txBox="1">
          <a:spLocks noChangeArrowheads="1"/>
        </xdr:cNvSpPr>
      </xdr:nvSpPr>
      <xdr:spPr>
        <a:xfrm>
          <a:off x="3724275" y="34575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  <xdr:oneCellAnchor>
    <xdr:from>
      <xdr:col>5</xdr:col>
      <xdr:colOff>133350</xdr:colOff>
      <xdr:row>17</xdr:row>
      <xdr:rowOff>104775</xdr:rowOff>
    </xdr:from>
    <xdr:ext cx="190500" cy="247650"/>
    <xdr:sp>
      <xdr:nvSpPr>
        <xdr:cNvPr id="17" name="TextBox 35"/>
        <xdr:cNvSpPr txBox="1">
          <a:spLocks noChangeArrowheads="1"/>
        </xdr:cNvSpPr>
      </xdr:nvSpPr>
      <xdr:spPr>
        <a:xfrm>
          <a:off x="4371975" y="28575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5</xdr:col>
      <xdr:colOff>762000</xdr:colOff>
      <xdr:row>14</xdr:row>
      <xdr:rowOff>38100</xdr:rowOff>
    </xdr:from>
    <xdr:to>
      <xdr:col>6</xdr:col>
      <xdr:colOff>180975</xdr:colOff>
      <xdr:row>15</xdr:row>
      <xdr:rowOff>95250</xdr:rowOff>
    </xdr:to>
    <xdr:sp>
      <xdr:nvSpPr>
        <xdr:cNvPr id="18" name="Oval 38"/>
        <xdr:cNvSpPr>
          <a:spLocks/>
        </xdr:cNvSpPr>
      </xdr:nvSpPr>
      <xdr:spPr>
        <a:xfrm>
          <a:off x="5000625" y="2305050"/>
          <a:ext cx="219075" cy="219075"/>
        </a:xfrm>
        <a:prstGeom prst="ellipse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219075</xdr:colOff>
      <xdr:row>19</xdr:row>
      <xdr:rowOff>142875</xdr:rowOff>
    </xdr:to>
    <xdr:sp>
      <xdr:nvSpPr>
        <xdr:cNvPr id="19" name="Oval 39"/>
        <xdr:cNvSpPr>
          <a:spLocks/>
        </xdr:cNvSpPr>
      </xdr:nvSpPr>
      <xdr:spPr>
        <a:xfrm>
          <a:off x="5038725" y="3000375"/>
          <a:ext cx="219075" cy="219075"/>
        </a:xfrm>
        <a:prstGeom prst="ellipse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12</xdr:row>
      <xdr:rowOff>19050</xdr:rowOff>
    </xdr:from>
    <xdr:to>
      <xdr:col>5</xdr:col>
      <xdr:colOff>428625</xdr:colOff>
      <xdr:row>13</xdr:row>
      <xdr:rowOff>76200</xdr:rowOff>
    </xdr:to>
    <xdr:sp>
      <xdr:nvSpPr>
        <xdr:cNvPr id="20" name="Oval 40"/>
        <xdr:cNvSpPr>
          <a:spLocks/>
        </xdr:cNvSpPr>
      </xdr:nvSpPr>
      <xdr:spPr>
        <a:xfrm>
          <a:off x="4448175" y="1962150"/>
          <a:ext cx="219075" cy="219075"/>
        </a:xfrm>
        <a:prstGeom prst="ellipse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114300</xdr:rowOff>
    </xdr:from>
    <xdr:to>
      <xdr:col>6</xdr:col>
      <xdr:colOff>66675</xdr:colOff>
      <xdr:row>15</xdr:row>
      <xdr:rowOff>28575</xdr:rowOff>
    </xdr:to>
    <xdr:sp>
      <xdr:nvSpPr>
        <xdr:cNvPr id="21" name="Line 41"/>
        <xdr:cNvSpPr>
          <a:spLocks/>
        </xdr:cNvSpPr>
      </xdr:nvSpPr>
      <xdr:spPr>
        <a:xfrm>
          <a:off x="5105400" y="238125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152400</xdr:rowOff>
    </xdr:from>
    <xdr:to>
      <xdr:col>6</xdr:col>
      <xdr:colOff>114300</xdr:colOff>
      <xdr:row>14</xdr:row>
      <xdr:rowOff>152400</xdr:rowOff>
    </xdr:to>
    <xdr:sp>
      <xdr:nvSpPr>
        <xdr:cNvPr id="22" name="Line 42"/>
        <xdr:cNvSpPr>
          <a:spLocks/>
        </xdr:cNvSpPr>
      </xdr:nvSpPr>
      <xdr:spPr>
        <a:xfrm rot="16200000">
          <a:off x="5067300" y="24193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152400</xdr:rowOff>
    </xdr:from>
    <xdr:to>
      <xdr:col>6</xdr:col>
      <xdr:colOff>66675</xdr:colOff>
      <xdr:row>16</xdr:row>
      <xdr:rowOff>142875</xdr:rowOff>
    </xdr:to>
    <xdr:sp>
      <xdr:nvSpPr>
        <xdr:cNvPr id="23" name="Line 43"/>
        <xdr:cNvSpPr>
          <a:spLocks/>
        </xdr:cNvSpPr>
      </xdr:nvSpPr>
      <xdr:spPr>
        <a:xfrm rot="10800000" flipH="1">
          <a:off x="4572000" y="2419350"/>
          <a:ext cx="533400" cy="3143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38100</xdr:rowOff>
    </xdr:from>
    <xdr:to>
      <xdr:col>6</xdr:col>
      <xdr:colOff>180975</xdr:colOff>
      <xdr:row>14</xdr:row>
      <xdr:rowOff>57150</xdr:rowOff>
    </xdr:to>
    <xdr:sp>
      <xdr:nvSpPr>
        <xdr:cNvPr id="24" name="Line 45"/>
        <xdr:cNvSpPr>
          <a:spLocks/>
        </xdr:cNvSpPr>
      </xdr:nvSpPr>
      <xdr:spPr>
        <a:xfrm flipV="1">
          <a:off x="5219700" y="1657350"/>
          <a:ext cx="0" cy="666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10</xdr:row>
      <xdr:rowOff>38100</xdr:rowOff>
    </xdr:from>
    <xdr:to>
      <xdr:col>5</xdr:col>
      <xdr:colOff>762000</xdr:colOff>
      <xdr:row>14</xdr:row>
      <xdr:rowOff>57150</xdr:rowOff>
    </xdr:to>
    <xdr:sp>
      <xdr:nvSpPr>
        <xdr:cNvPr id="25" name="Line 46"/>
        <xdr:cNvSpPr>
          <a:spLocks/>
        </xdr:cNvSpPr>
      </xdr:nvSpPr>
      <xdr:spPr>
        <a:xfrm flipV="1">
          <a:off x="5000625" y="1657350"/>
          <a:ext cx="0" cy="666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180975" cy="247650"/>
    <xdr:sp>
      <xdr:nvSpPr>
        <xdr:cNvPr id="26" name="TextBox 47"/>
        <xdr:cNvSpPr txBox="1">
          <a:spLocks noChangeArrowheads="1"/>
        </xdr:cNvSpPr>
      </xdr:nvSpPr>
      <xdr:spPr>
        <a:xfrm>
          <a:off x="5038725" y="1619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476250</xdr:colOff>
      <xdr:row>14</xdr:row>
      <xdr:rowOff>104775</xdr:rowOff>
    </xdr:from>
    <xdr:ext cx="152400" cy="247650"/>
    <xdr:sp>
      <xdr:nvSpPr>
        <xdr:cNvPr id="27" name="TextBox 48"/>
        <xdr:cNvSpPr txBox="1">
          <a:spLocks noChangeArrowheads="1"/>
        </xdr:cNvSpPr>
      </xdr:nvSpPr>
      <xdr:spPr>
        <a:xfrm>
          <a:off x="4714875" y="23717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5</xdr:col>
      <xdr:colOff>485775</xdr:colOff>
      <xdr:row>10</xdr:row>
      <xdr:rowOff>114300</xdr:rowOff>
    </xdr:from>
    <xdr:to>
      <xdr:col>5</xdr:col>
      <xdr:colOff>762000</xdr:colOff>
      <xdr:row>10</xdr:row>
      <xdr:rowOff>114300</xdr:rowOff>
    </xdr:to>
    <xdr:sp>
      <xdr:nvSpPr>
        <xdr:cNvPr id="28" name="Line 49"/>
        <xdr:cNvSpPr>
          <a:spLocks/>
        </xdr:cNvSpPr>
      </xdr:nvSpPr>
      <xdr:spPr>
        <a:xfrm>
          <a:off x="4724400" y="1733550"/>
          <a:ext cx="27622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114300</xdr:rowOff>
    </xdr:from>
    <xdr:to>
      <xdr:col>6</xdr:col>
      <xdr:colOff>457200</xdr:colOff>
      <xdr:row>10</xdr:row>
      <xdr:rowOff>114300</xdr:rowOff>
    </xdr:to>
    <xdr:sp>
      <xdr:nvSpPr>
        <xdr:cNvPr id="29" name="Line 50"/>
        <xdr:cNvSpPr>
          <a:spLocks/>
        </xdr:cNvSpPr>
      </xdr:nvSpPr>
      <xdr:spPr>
        <a:xfrm>
          <a:off x="5219700" y="1733550"/>
          <a:ext cx="276225" cy="0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66675</xdr:colOff>
      <xdr:row>8</xdr:row>
      <xdr:rowOff>66675</xdr:rowOff>
    </xdr:from>
    <xdr:ext cx="2390775" cy="1257300"/>
    <xdr:sp>
      <xdr:nvSpPr>
        <xdr:cNvPr id="30" name="TextBox 52"/>
        <xdr:cNvSpPr txBox="1">
          <a:spLocks noChangeArrowheads="1"/>
        </xdr:cNvSpPr>
      </xdr:nvSpPr>
      <xdr:spPr>
        <a:xfrm>
          <a:off x="5715000" y="1362075"/>
          <a:ext cx="23907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Tahoma"/>
              <a:ea typeface="Tahoma"/>
              <a:cs typeface="Tahoma"/>
            </a:rPr>
            <a:t>For Circular Cutout or Point Mass: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is the diameter of the cutout and </a:t>
          </a:r>
          <a:r>
            <a:rPr lang="en-US" cap="none" sz="9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r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is the radius of rotation for that cutout.   Thickness of the cutout is assumed to be equal to table thickness.  For point mass, weight is assumed to be a point at a radius of rotation of </a:t>
          </a:r>
          <a:r>
            <a:rPr lang="en-US" cap="none" sz="9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r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.</a:t>
          </a:r>
        </a:p>
      </xdr:txBody>
    </xdr:sp>
    <xdr:clientData/>
  </xdr:oneCellAnchor>
  <xdr:twoCellAnchor>
    <xdr:from>
      <xdr:col>3</xdr:col>
      <xdr:colOff>419100</xdr:colOff>
      <xdr:row>15</xdr:row>
      <xdr:rowOff>123825</xdr:rowOff>
    </xdr:from>
    <xdr:to>
      <xdr:col>5</xdr:col>
      <xdr:colOff>323850</xdr:colOff>
      <xdr:row>22</xdr:row>
      <xdr:rowOff>114300</xdr:rowOff>
    </xdr:to>
    <xdr:sp>
      <xdr:nvSpPr>
        <xdr:cNvPr id="31" name="Oval 53"/>
        <xdr:cNvSpPr>
          <a:spLocks/>
        </xdr:cNvSpPr>
      </xdr:nvSpPr>
      <xdr:spPr>
        <a:xfrm>
          <a:off x="3381375" y="2552700"/>
          <a:ext cx="1181100" cy="1123950"/>
        </a:xfrm>
        <a:prstGeom prst="ellips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0</xdr:rowOff>
    </xdr:from>
    <xdr:to>
      <xdr:col>6</xdr:col>
      <xdr:colOff>581025</xdr:colOff>
      <xdr:row>16</xdr:row>
      <xdr:rowOff>152400</xdr:rowOff>
    </xdr:to>
    <xdr:sp>
      <xdr:nvSpPr>
        <xdr:cNvPr id="32" name="Oval 54"/>
        <xdr:cNvSpPr>
          <a:spLocks/>
        </xdr:cNvSpPr>
      </xdr:nvSpPr>
      <xdr:spPr>
        <a:xfrm>
          <a:off x="4419600" y="1457325"/>
          <a:ext cx="1200150" cy="1285875"/>
        </a:xfrm>
        <a:prstGeom prst="ellips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19050</xdr:rowOff>
    </xdr:from>
    <xdr:to>
      <xdr:col>7</xdr:col>
      <xdr:colOff>152400</xdr:colOff>
      <xdr:row>35</xdr:row>
      <xdr:rowOff>76200</xdr:rowOff>
    </xdr:to>
    <xdr:grpSp>
      <xdr:nvGrpSpPr>
        <xdr:cNvPr id="33" name="Group 71"/>
        <xdr:cNvGrpSpPr>
          <a:grpSpLocks/>
        </xdr:cNvGrpSpPr>
      </xdr:nvGrpSpPr>
      <xdr:grpSpPr>
        <a:xfrm>
          <a:off x="3571875" y="4552950"/>
          <a:ext cx="2228850" cy="1257300"/>
          <a:chOff x="371" y="478"/>
          <a:chExt cx="228" cy="128"/>
        </a:xfrm>
        <a:solidFill>
          <a:srgbClr val="FFFFFF"/>
        </a:solidFill>
      </xdr:grpSpPr>
      <xdr:sp>
        <xdr:nvSpPr>
          <xdr:cNvPr id="34" name="Polygon 66"/>
          <xdr:cNvSpPr>
            <a:spLocks/>
          </xdr:cNvSpPr>
        </xdr:nvSpPr>
        <xdr:spPr>
          <a:xfrm>
            <a:off x="371" y="478"/>
            <a:ext cx="228" cy="128"/>
          </a:xfrm>
          <a:custGeom>
            <a:pathLst>
              <a:path h="128" w="228">
                <a:moveTo>
                  <a:pt x="16" y="0"/>
                </a:moveTo>
                <a:lnTo>
                  <a:pt x="228" y="0"/>
                </a:lnTo>
                <a:lnTo>
                  <a:pt x="228" y="79"/>
                </a:lnTo>
                <a:lnTo>
                  <a:pt x="43" y="79"/>
                </a:lnTo>
                <a:lnTo>
                  <a:pt x="0" y="128"/>
                </a:lnTo>
                <a:lnTo>
                  <a:pt x="32" y="79"/>
                </a:lnTo>
                <a:lnTo>
                  <a:pt x="16" y="79"/>
                </a:lnTo>
                <a:lnTo>
                  <a:pt x="16" y="0"/>
                </a:lnTo>
                <a:close/>
              </a:path>
            </a:pathLst>
          </a:custGeom>
          <a:solidFill>
            <a:srgbClr val="FFFF9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67"/>
          <xdr:cNvSpPr txBox="1">
            <a:spLocks noChangeArrowheads="1"/>
          </xdr:cNvSpPr>
        </xdr:nvSpPr>
        <xdr:spPr>
          <a:xfrm>
            <a:off x="393" y="484"/>
            <a:ext cx="199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Put this Total Load Inertia into SigmaSize software tab labeled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Special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, in the field labeled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Other Rotating Inertia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.  No entry is required on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Shafts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tab. </a:t>
            </a:r>
          </a:p>
        </xdr:txBody>
      </xdr:sp>
    </xdr:grpSp>
    <xdr:clientData/>
  </xdr:twoCellAnchor>
  <xdr:oneCellAnchor>
    <xdr:from>
      <xdr:col>7</xdr:col>
      <xdr:colOff>219075</xdr:colOff>
      <xdr:row>31</xdr:row>
      <xdr:rowOff>104775</xdr:rowOff>
    </xdr:from>
    <xdr:ext cx="85725" cy="219075"/>
    <xdr:sp>
      <xdr:nvSpPr>
        <xdr:cNvPr id="36" name="TextBox 68"/>
        <xdr:cNvSpPr txBox="1">
          <a:spLocks noChangeArrowheads="1"/>
        </xdr:cNvSpPr>
      </xdr:nvSpPr>
      <xdr:spPr>
        <a:xfrm>
          <a:off x="5867400" y="5153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447675</xdr:colOff>
      <xdr:row>33</xdr:row>
      <xdr:rowOff>0</xdr:rowOff>
    </xdr:from>
    <xdr:to>
      <xdr:col>8</xdr:col>
      <xdr:colOff>0</xdr:colOff>
      <xdr:row>36</xdr:row>
      <xdr:rowOff>76200</xdr:rowOff>
    </xdr:to>
    <xdr:grpSp>
      <xdr:nvGrpSpPr>
        <xdr:cNvPr id="37" name="Group 72"/>
        <xdr:cNvGrpSpPr>
          <a:grpSpLocks/>
        </xdr:cNvGrpSpPr>
      </xdr:nvGrpSpPr>
      <xdr:grpSpPr>
        <a:xfrm>
          <a:off x="4019550" y="5391150"/>
          <a:ext cx="2238375" cy="590550"/>
          <a:chOff x="418" y="563"/>
          <a:chExt cx="229" cy="61"/>
        </a:xfrm>
        <a:solidFill>
          <a:srgbClr val="FFFFFF"/>
        </a:solidFill>
      </xdr:grpSpPr>
      <xdr:sp>
        <xdr:nvSpPr>
          <xdr:cNvPr id="38" name="Polygon 69"/>
          <xdr:cNvSpPr>
            <a:spLocks/>
          </xdr:cNvSpPr>
        </xdr:nvSpPr>
        <xdr:spPr>
          <a:xfrm>
            <a:off x="418" y="563"/>
            <a:ext cx="229" cy="61"/>
          </a:xfrm>
          <a:custGeom>
            <a:pathLst>
              <a:path h="61" w="229">
                <a:moveTo>
                  <a:pt x="0" y="61"/>
                </a:moveTo>
                <a:lnTo>
                  <a:pt x="0" y="0"/>
                </a:lnTo>
                <a:lnTo>
                  <a:pt x="202" y="0"/>
                </a:lnTo>
                <a:lnTo>
                  <a:pt x="202" y="42"/>
                </a:lnTo>
                <a:lnTo>
                  <a:pt x="229" y="44"/>
                </a:lnTo>
                <a:lnTo>
                  <a:pt x="202" y="51"/>
                </a:lnTo>
                <a:lnTo>
                  <a:pt x="202" y="61"/>
                </a:lnTo>
                <a:lnTo>
                  <a:pt x="0" y="61"/>
                </a:lnTo>
                <a:close/>
              </a:path>
            </a:pathLst>
          </a:custGeom>
          <a:solidFill>
            <a:srgbClr val="99CC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70"/>
          <xdr:cNvSpPr txBox="1">
            <a:spLocks noChangeArrowheads="1"/>
          </xdr:cNvSpPr>
        </xdr:nvSpPr>
        <xdr:spPr>
          <a:xfrm>
            <a:off x="428" y="571"/>
            <a:ext cx="18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Make sure the total weight does not exceed the maximum axial load for the motor or gearbox you select.</a:t>
            </a:r>
          </a:p>
        </xdr:txBody>
      </xdr:sp>
    </xdr:grpSp>
    <xdr:clientData/>
  </xdr:twoCellAnchor>
  <xdr:oneCellAnchor>
    <xdr:from>
      <xdr:col>6</xdr:col>
      <xdr:colOff>476250</xdr:colOff>
      <xdr:row>17</xdr:row>
      <xdr:rowOff>9525</xdr:rowOff>
    </xdr:from>
    <xdr:ext cx="2590800" cy="1685925"/>
    <xdr:sp>
      <xdr:nvSpPr>
        <xdr:cNvPr id="40" name="TextBox 73"/>
        <xdr:cNvSpPr txBox="1">
          <a:spLocks noChangeArrowheads="1"/>
        </xdr:cNvSpPr>
      </xdr:nvSpPr>
      <xdr:spPr>
        <a:xfrm>
          <a:off x="5514975" y="2762250"/>
          <a:ext cx="25908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1" i="0" u="sng" baseline="0">
              <a:solidFill>
                <a:srgbClr val="0000FF"/>
              </a:solidFill>
              <a:latin typeface="Tahoma"/>
              <a:ea typeface="Tahoma"/>
              <a:cs typeface="Tahoma"/>
            </a:rPr>
            <a:t>For Rectangular Cutout or Mass: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
The length of the mass (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L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) is along the radius of rotation (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R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) of the table. The width of the mass (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W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) is perpendicular to the radius.  Height (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H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) is measured from the top of the table to the top of the part. The thickness for a cutout is assumed to be the same as the table thickness.  The radius of rotation is measured from the center of the table to the center of the mass.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 topLeftCell="A1">
      <selection activeCell="H1" sqref="H1"/>
    </sheetView>
  </sheetViews>
  <sheetFormatPr defaultColWidth="9.140625" defaultRowHeight="12.75"/>
  <cols>
    <col min="1" max="1" width="26.28125" style="6" customWidth="1"/>
    <col min="2" max="2" width="9.00390625" style="30" customWidth="1"/>
    <col min="3" max="4" width="9.140625" style="6" customWidth="1"/>
    <col min="5" max="5" width="10.00390625" style="6" customWidth="1"/>
    <col min="6" max="6" width="12.00390625" style="6" bestFit="1" customWidth="1"/>
    <col min="7" max="8" width="9.140625" style="6" customWidth="1"/>
    <col min="9" max="9" width="10.57421875" style="6" customWidth="1"/>
    <col min="10" max="16384" width="9.140625" style="6" customWidth="1"/>
  </cols>
  <sheetData>
    <row r="1" spans="1:11" ht="12.75">
      <c r="A1" s="1" t="s">
        <v>0</v>
      </c>
      <c r="B1" s="2"/>
      <c r="C1" s="3"/>
      <c r="D1" s="4"/>
      <c r="E1" s="5"/>
      <c r="F1" s="5"/>
      <c r="G1" s="5"/>
      <c r="H1" s="5" t="s">
        <v>38</v>
      </c>
      <c r="I1" s="5"/>
      <c r="J1" s="5"/>
      <c r="K1" s="5"/>
    </row>
    <row r="2" spans="1:11" ht="12.75">
      <c r="A2" s="7" t="s">
        <v>1</v>
      </c>
      <c r="B2" s="8" t="s">
        <v>4</v>
      </c>
      <c r="C2" s="9">
        <v>50</v>
      </c>
      <c r="D2" s="5"/>
      <c r="E2" s="35" t="s">
        <v>14</v>
      </c>
      <c r="F2" s="31" t="s">
        <v>5</v>
      </c>
      <c r="G2" s="5"/>
      <c r="H2" s="5" t="s">
        <v>37</v>
      </c>
      <c r="I2" s="5"/>
      <c r="J2" s="5"/>
      <c r="K2" s="5"/>
    </row>
    <row r="3" spans="1:11" ht="12.75">
      <c r="A3" s="7" t="s">
        <v>2</v>
      </c>
      <c r="B3" s="8" t="s">
        <v>4</v>
      </c>
      <c r="C3" s="9">
        <v>1</v>
      </c>
      <c r="D3" s="5"/>
      <c r="E3" s="36" t="s">
        <v>15</v>
      </c>
      <c r="F3" s="32">
        <v>0.098</v>
      </c>
      <c r="G3" s="5"/>
      <c r="H3" s="5" t="s">
        <v>36</v>
      </c>
      <c r="I3" s="5"/>
      <c r="J3" s="5"/>
      <c r="K3" s="5"/>
    </row>
    <row r="4" spans="1:11" ht="12.75">
      <c r="A4" s="7" t="s">
        <v>3</v>
      </c>
      <c r="B4" s="8" t="s">
        <v>34</v>
      </c>
      <c r="C4" s="10">
        <f>F4</f>
        <v>0.28</v>
      </c>
      <c r="D4" s="5"/>
      <c r="E4" s="37" t="s">
        <v>16</v>
      </c>
      <c r="F4" s="33">
        <v>0.28</v>
      </c>
      <c r="G4" s="5"/>
      <c r="H4" s="5"/>
      <c r="I4" s="5"/>
      <c r="J4" s="5"/>
      <c r="K4" s="5"/>
    </row>
    <row r="5" spans="1:11" ht="12.75">
      <c r="A5" s="7"/>
      <c r="B5" s="8"/>
      <c r="C5" s="5"/>
      <c r="D5" s="5"/>
      <c r="E5" s="8"/>
      <c r="F5" s="8"/>
      <c r="G5" s="5"/>
      <c r="H5" s="5"/>
      <c r="I5" s="5"/>
      <c r="J5" s="5"/>
      <c r="K5" s="5"/>
    </row>
    <row r="6" spans="1:11" ht="12.75">
      <c r="A6" s="1" t="s">
        <v>31</v>
      </c>
      <c r="B6" s="11"/>
      <c r="C6" s="4"/>
      <c r="D6" s="4"/>
      <c r="E6" s="35" t="s">
        <v>21</v>
      </c>
      <c r="F6" s="31" t="s">
        <v>20</v>
      </c>
      <c r="G6" s="5"/>
      <c r="H6" s="5"/>
      <c r="I6" s="5"/>
      <c r="J6" s="5"/>
      <c r="K6" s="5"/>
    </row>
    <row r="7" spans="1:11" ht="12.75">
      <c r="A7" s="7" t="s">
        <v>1</v>
      </c>
      <c r="B7" s="8" t="s">
        <v>4</v>
      </c>
      <c r="C7" s="9">
        <v>0</v>
      </c>
      <c r="D7" s="5"/>
      <c r="E7" s="37" t="s">
        <v>19</v>
      </c>
      <c r="F7" s="34">
        <v>386</v>
      </c>
      <c r="G7" s="5"/>
      <c r="H7" s="5"/>
      <c r="I7" s="5"/>
      <c r="J7" s="5"/>
      <c r="K7" s="5"/>
    </row>
    <row r="8" spans="1:11" ht="12.75">
      <c r="A8" s="7" t="s">
        <v>6</v>
      </c>
      <c r="B8" s="8"/>
      <c r="C8" s="9">
        <v>0</v>
      </c>
      <c r="D8" s="5"/>
      <c r="E8" s="5"/>
      <c r="F8" s="5"/>
      <c r="G8" s="5"/>
      <c r="H8" s="5"/>
      <c r="I8" s="5"/>
      <c r="J8" s="5"/>
      <c r="K8" s="5"/>
    </row>
    <row r="9" spans="1:11" ht="12.75">
      <c r="A9" s="7" t="s">
        <v>22</v>
      </c>
      <c r="B9" s="8" t="s">
        <v>4</v>
      </c>
      <c r="C9" s="9">
        <v>0</v>
      </c>
      <c r="D9" s="5"/>
      <c r="E9" s="5"/>
      <c r="F9" s="5"/>
      <c r="G9" s="5"/>
      <c r="H9" s="5"/>
      <c r="I9" s="5"/>
      <c r="J9" s="5"/>
      <c r="K9" s="5"/>
    </row>
    <row r="10" spans="1:11" ht="12.75">
      <c r="A10" s="7"/>
      <c r="B10" s="8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" t="s">
        <v>30</v>
      </c>
      <c r="B11" s="11"/>
      <c r="C11" s="4"/>
      <c r="D11" s="4"/>
      <c r="E11" s="12"/>
      <c r="F11" s="12"/>
      <c r="G11" s="12"/>
      <c r="H11" s="5"/>
      <c r="I11" s="5"/>
      <c r="J11" s="5"/>
      <c r="K11" s="5"/>
    </row>
    <row r="12" spans="1:11" ht="12.75">
      <c r="A12" s="7" t="s">
        <v>26</v>
      </c>
      <c r="B12" s="8" t="s">
        <v>4</v>
      </c>
      <c r="C12" s="9">
        <v>0</v>
      </c>
      <c r="D12" s="5"/>
      <c r="E12" s="12"/>
      <c r="F12" s="12"/>
      <c r="G12" s="12"/>
      <c r="H12" s="5"/>
      <c r="I12" s="5"/>
      <c r="J12" s="5"/>
      <c r="K12" s="5"/>
    </row>
    <row r="13" spans="1:11" ht="12.75">
      <c r="A13" s="7" t="s">
        <v>27</v>
      </c>
      <c r="B13" s="8" t="s">
        <v>4</v>
      </c>
      <c r="C13" s="9">
        <v>0</v>
      </c>
      <c r="D13" s="5"/>
      <c r="E13" s="12"/>
      <c r="F13" s="12"/>
      <c r="G13" s="12"/>
      <c r="H13" s="5"/>
      <c r="I13" s="5"/>
      <c r="J13" s="5"/>
      <c r="K13" s="5"/>
    </row>
    <row r="14" spans="1:11" ht="12.75">
      <c r="A14" s="7" t="s">
        <v>6</v>
      </c>
      <c r="B14" s="8"/>
      <c r="C14" s="9">
        <v>0</v>
      </c>
      <c r="D14" s="5"/>
      <c r="E14" s="12"/>
      <c r="F14" s="12"/>
      <c r="G14" s="12"/>
      <c r="H14" s="5"/>
      <c r="I14" s="5"/>
      <c r="J14" s="5"/>
      <c r="K14" s="5"/>
    </row>
    <row r="15" spans="1:11" ht="12.75">
      <c r="A15" s="7" t="s">
        <v>22</v>
      </c>
      <c r="B15" s="8" t="s">
        <v>4</v>
      </c>
      <c r="C15" s="9">
        <v>0</v>
      </c>
      <c r="D15" s="5"/>
      <c r="E15" s="12"/>
      <c r="F15" s="12"/>
      <c r="G15" s="12"/>
      <c r="H15" s="5"/>
      <c r="I15" s="5"/>
      <c r="J15" s="5"/>
      <c r="K15" s="5"/>
    </row>
    <row r="16" spans="1:11" ht="12.75">
      <c r="A16" s="7"/>
      <c r="B16" s="8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1" t="s">
        <v>24</v>
      </c>
      <c r="B17" s="1"/>
      <c r="C17" s="1"/>
      <c r="D17" s="4"/>
      <c r="E17" s="5"/>
      <c r="F17" s="5"/>
      <c r="G17" s="5"/>
      <c r="H17" s="5"/>
      <c r="I17" s="5"/>
      <c r="J17" s="5"/>
      <c r="K17" s="5"/>
    </row>
    <row r="18" spans="1:11" ht="12.75">
      <c r="A18" s="7" t="s">
        <v>7</v>
      </c>
      <c r="B18" s="8" t="s">
        <v>8</v>
      </c>
      <c r="C18" s="9">
        <v>0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7" t="s">
        <v>6</v>
      </c>
      <c r="B19" s="8"/>
      <c r="C19" s="9">
        <v>0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7" t="s">
        <v>22</v>
      </c>
      <c r="B20" s="8" t="s">
        <v>4</v>
      </c>
      <c r="C20" s="9">
        <v>0</v>
      </c>
      <c r="D20" s="5"/>
      <c r="E20" s="5"/>
      <c r="F20" s="5"/>
      <c r="G20" s="5"/>
      <c r="H20" s="5"/>
      <c r="I20" s="5"/>
      <c r="J20" s="5"/>
      <c r="K20" s="5"/>
    </row>
    <row r="21" spans="1:11" ht="12.75">
      <c r="A21" s="7"/>
      <c r="B21" s="8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1" t="s">
        <v>25</v>
      </c>
      <c r="B22" s="1"/>
      <c r="C22" s="1"/>
      <c r="D22" s="4"/>
      <c r="E22" s="5"/>
      <c r="F22" s="5"/>
      <c r="G22" s="5"/>
      <c r="H22" s="5"/>
      <c r="I22" s="5"/>
      <c r="J22" s="5"/>
      <c r="K22" s="5"/>
    </row>
    <row r="23" spans="1:11" ht="12.75">
      <c r="A23" s="7" t="s">
        <v>26</v>
      </c>
      <c r="B23" s="8" t="s">
        <v>4</v>
      </c>
      <c r="C23" s="9">
        <v>0</v>
      </c>
      <c r="D23" s="5"/>
      <c r="E23" s="5"/>
      <c r="F23" s="5"/>
      <c r="G23" s="5"/>
      <c r="H23" s="5"/>
      <c r="I23" s="5"/>
      <c r="J23" s="5"/>
      <c r="K23" s="5"/>
    </row>
    <row r="24" spans="1:11" ht="12.75">
      <c r="A24" s="7" t="s">
        <v>27</v>
      </c>
      <c r="B24" s="8" t="s">
        <v>4</v>
      </c>
      <c r="C24" s="9">
        <v>0</v>
      </c>
      <c r="D24" s="5"/>
      <c r="E24" s="5"/>
      <c r="F24" s="5"/>
      <c r="G24" s="5"/>
      <c r="H24" s="5"/>
      <c r="I24" s="5"/>
      <c r="J24" s="5"/>
      <c r="K24" s="5"/>
    </row>
    <row r="25" spans="1:11" ht="12.75">
      <c r="A25" s="7" t="s">
        <v>28</v>
      </c>
      <c r="B25" s="8" t="s">
        <v>4</v>
      </c>
      <c r="C25" s="9">
        <v>0</v>
      </c>
      <c r="D25" s="5"/>
      <c r="E25" s="5"/>
      <c r="F25" s="5"/>
      <c r="G25" s="5"/>
      <c r="H25" s="5"/>
      <c r="I25" s="5"/>
      <c r="J25" s="5"/>
      <c r="K25" s="5"/>
    </row>
    <row r="26" spans="1:11" ht="12.75">
      <c r="A26" s="7" t="s">
        <v>3</v>
      </c>
      <c r="B26" s="8" t="s">
        <v>34</v>
      </c>
      <c r="C26" s="10">
        <v>0</v>
      </c>
      <c r="D26" s="5"/>
      <c r="E26" s="5"/>
      <c r="F26" s="5"/>
      <c r="G26" s="5"/>
      <c r="H26" s="5"/>
      <c r="I26" s="5"/>
      <c r="J26" s="5"/>
      <c r="K26" s="5"/>
    </row>
    <row r="27" spans="1:11" ht="12.75">
      <c r="A27" s="7" t="s">
        <v>6</v>
      </c>
      <c r="B27" s="8"/>
      <c r="C27" s="9">
        <v>0</v>
      </c>
      <c r="D27" s="5"/>
      <c r="E27" s="5"/>
      <c r="F27" s="5"/>
      <c r="G27" s="5"/>
      <c r="H27" s="5"/>
      <c r="I27" s="5"/>
      <c r="J27" s="5"/>
      <c r="K27" s="5"/>
    </row>
    <row r="28" spans="1:11" ht="12.75">
      <c r="A28" s="7" t="s">
        <v>22</v>
      </c>
      <c r="B28" s="8" t="s">
        <v>4</v>
      </c>
      <c r="C28" s="9">
        <v>0</v>
      </c>
      <c r="D28" s="5"/>
      <c r="E28" s="5"/>
      <c r="F28" s="5"/>
      <c r="G28" s="5"/>
      <c r="H28" s="5"/>
      <c r="I28" s="5"/>
      <c r="J28" s="5"/>
      <c r="K28" s="5"/>
    </row>
    <row r="29" spans="1:11" ht="13.5" thickBot="1">
      <c r="A29" s="7"/>
      <c r="B29" s="8"/>
      <c r="C29" s="5"/>
      <c r="D29" s="5"/>
      <c r="E29" s="5"/>
      <c r="F29" s="5"/>
      <c r="G29" s="5"/>
      <c r="H29" s="5"/>
      <c r="I29" s="5"/>
      <c r="J29" s="5"/>
      <c r="K29" s="5"/>
    </row>
    <row r="30" spans="1:11" ht="13.5" thickBot="1">
      <c r="A30" s="13" t="s">
        <v>33</v>
      </c>
      <c r="B30" s="14" t="s">
        <v>23</v>
      </c>
      <c r="C30" s="14" t="s">
        <v>17</v>
      </c>
      <c r="D30" s="15" t="s">
        <v>18</v>
      </c>
      <c r="E30" s="5"/>
      <c r="F30" s="5"/>
      <c r="G30" s="5"/>
      <c r="H30" s="5"/>
      <c r="I30" s="16" t="s">
        <v>29</v>
      </c>
      <c r="J30" s="5"/>
      <c r="K30" s="5"/>
    </row>
    <row r="31" spans="1:11" ht="13.5" thickBot="1">
      <c r="A31" s="17" t="s">
        <v>9</v>
      </c>
      <c r="B31" s="18" t="s">
        <v>35</v>
      </c>
      <c r="C31" s="19">
        <f>PI()*C3*C4*(C2/2)^4/(2*F7)</f>
        <v>445.0928710963519</v>
      </c>
      <c r="D31" s="20">
        <f>C31</f>
        <v>445.0928710963519</v>
      </c>
      <c r="E31" s="5"/>
      <c r="F31" s="5"/>
      <c r="G31" s="5"/>
      <c r="H31" s="5"/>
      <c r="I31" s="38">
        <f>PI()*(C2/2)^2*$C$3*C4</f>
        <v>549.7787143782139</v>
      </c>
      <c r="J31" s="5"/>
      <c r="K31" s="5"/>
    </row>
    <row r="32" spans="1:10" ht="13.5" thickBot="1">
      <c r="A32" s="21" t="s">
        <v>10</v>
      </c>
      <c r="B32" s="18" t="s">
        <v>35</v>
      </c>
      <c r="C32" s="22">
        <f>PI()*$C$3*$C$4*(C7/2)^4/(2*$F$7)+(PI()*$C$3*$C$4*(C7/2)^2*C9^2/$F$7)</f>
        <v>0</v>
      </c>
      <c r="D32" s="23">
        <f>C32*C8</f>
        <v>0</v>
      </c>
      <c r="E32" s="5"/>
      <c r="F32" s="5"/>
      <c r="G32" s="5"/>
      <c r="H32" s="5"/>
      <c r="I32" s="39">
        <f>PI()*(C7/2)^2*$C$3*C4*C8*-1</f>
        <v>0</v>
      </c>
      <c r="J32" s="5"/>
    </row>
    <row r="33" spans="1:10" ht="13.5" thickBot="1">
      <c r="A33" s="21" t="s">
        <v>11</v>
      </c>
      <c r="B33" s="18" t="s">
        <v>35</v>
      </c>
      <c r="C33" s="22">
        <f>(C12*C13*C3)*C4*(C12^2+C13^2)/(12*$F$7)+(C12*C13*C3)*C4/$F$7*C15^2</f>
        <v>0</v>
      </c>
      <c r="D33" s="23">
        <f>C33*C14</f>
        <v>0</v>
      </c>
      <c r="E33" s="5"/>
      <c r="F33" s="5"/>
      <c r="G33" s="5"/>
      <c r="H33" s="5"/>
      <c r="I33" s="39">
        <f>C12*C13*$C$3*C4*C14*-1</f>
        <v>0</v>
      </c>
      <c r="J33" s="5"/>
    </row>
    <row r="34" spans="1:10" ht="13.5" thickBot="1">
      <c r="A34" s="21" t="s">
        <v>12</v>
      </c>
      <c r="B34" s="18" t="s">
        <v>35</v>
      </c>
      <c r="C34" s="22">
        <f>C18/$F$7*C20^2</f>
        <v>0</v>
      </c>
      <c r="D34" s="23">
        <f>C34*C19</f>
        <v>0</v>
      </c>
      <c r="E34" s="5"/>
      <c r="F34" s="5"/>
      <c r="G34" s="5"/>
      <c r="H34" s="5"/>
      <c r="I34" s="39">
        <f>C18*C19</f>
        <v>0</v>
      </c>
      <c r="J34" s="5"/>
    </row>
    <row r="35" spans="1:11" ht="13.5" thickBot="1">
      <c r="A35" s="24" t="s">
        <v>13</v>
      </c>
      <c r="B35" s="18" t="s">
        <v>35</v>
      </c>
      <c r="C35" s="25">
        <f>(C23*C24*C25)*C26*(C23^2+C24^2)/(12*$F$7)+(C23*C24*C25)*C26/$F$7*C28^2</f>
        <v>0</v>
      </c>
      <c r="D35" s="26">
        <f>C35*C27</f>
        <v>0</v>
      </c>
      <c r="E35" s="5"/>
      <c r="F35" s="5"/>
      <c r="G35" s="5"/>
      <c r="H35" s="5"/>
      <c r="I35" s="40">
        <f>(C23*C24*C25)*C26*C27</f>
        <v>0</v>
      </c>
      <c r="J35" s="5"/>
      <c r="K35" s="5"/>
    </row>
    <row r="36" spans="1:11" ht="13.5" thickBot="1">
      <c r="A36" s="27" t="s">
        <v>32</v>
      </c>
      <c r="B36" s="18" t="s">
        <v>35</v>
      </c>
      <c r="C36" s="28"/>
      <c r="D36" s="29">
        <f>D31-D32-D33+D34+D35</f>
        <v>445.0928710963519</v>
      </c>
      <c r="E36" s="5"/>
      <c r="F36" s="5"/>
      <c r="G36" s="5"/>
      <c r="H36" s="5"/>
      <c r="I36" s="41">
        <f>SUM(I31:I35)</f>
        <v>549.7787143782139</v>
      </c>
      <c r="J36" s="5"/>
      <c r="K36" s="5"/>
    </row>
    <row r="37" spans="1:11" ht="12.75">
      <c r="A37" s="5"/>
      <c r="B37" s="8"/>
      <c r="C37" s="5"/>
      <c r="D37" s="5"/>
      <c r="E37" s="5"/>
      <c r="F37" s="5"/>
      <c r="G37" s="5"/>
      <c r="H37" s="5"/>
      <c r="I37" s="5"/>
      <c r="J37" s="5"/>
      <c r="K3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Yaskawa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J. Wilder</dc:creator>
  <cp:keywords/>
  <dc:description/>
  <cp:lastModifiedBy>Mark J. Wilder</cp:lastModifiedBy>
  <dcterms:created xsi:type="dcterms:W3CDTF">2003-08-20T19:21:46Z</dcterms:created>
  <dcterms:modified xsi:type="dcterms:W3CDTF">2004-04-23T23:29:36Z</dcterms:modified>
  <cp:category/>
  <cp:version/>
  <cp:contentType/>
  <cp:contentStatus/>
</cp:coreProperties>
</file>